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IN 10\Desktop\JEDNOSTAVNA NABAVA\2019\CESTA PROTINA\"/>
    </mc:Choice>
  </mc:AlternateContent>
  <bookViews>
    <workbookView xWindow="0" yWindow="0" windowWidth="28800" windowHeight="12135"/>
  </bookViews>
  <sheets>
    <sheet name="Protina" sheetId="1" r:id="rId1"/>
  </sheets>
  <definedNames>
    <definedName name="_xlnm.Print_Area" localSheetId="0">Protina!$A$1:$F$105</definedName>
  </definedNames>
  <calcPr calcId="152511"/>
</workbook>
</file>

<file path=xl/calcChain.xml><?xml version="1.0" encoding="utf-8"?>
<calcChain xmlns="http://schemas.openxmlformats.org/spreadsheetml/2006/main">
  <c r="D77" i="1" l="1"/>
  <c r="F75" i="1"/>
  <c r="F57" i="1"/>
  <c r="F56" i="1"/>
  <c r="F14" i="1"/>
  <c r="F82" i="1"/>
  <c r="F80" i="1"/>
  <c r="F62" i="1"/>
  <c r="F61" i="1"/>
  <c r="F60" i="1"/>
  <c r="F64" i="1"/>
  <c r="F90" i="1" l="1"/>
  <c r="F12" i="1"/>
  <c r="F9" i="1"/>
  <c r="F77" i="1"/>
  <c r="B84" i="1"/>
  <c r="B66" i="1"/>
  <c r="B49" i="1"/>
  <c r="B38" i="1"/>
  <c r="B16" i="1"/>
  <c r="F47" i="1"/>
  <c r="F34" i="1"/>
  <c r="F16" i="1" l="1"/>
  <c r="F92" i="1"/>
  <c r="F102" i="1" s="1"/>
  <c r="F66" i="1"/>
  <c r="F100" i="1" s="1"/>
  <c r="F36" i="1"/>
  <c r="F44" i="1"/>
  <c r="F49" i="1" s="1"/>
  <c r="F99" i="1" s="1"/>
  <c r="F73" i="1" l="1"/>
  <c r="F84" i="1" s="1"/>
  <c r="F101" i="1" s="1"/>
  <c r="F22" i="1"/>
  <c r="F31" i="1"/>
  <c r="F25" i="1" l="1"/>
  <c r="F28" i="1"/>
  <c r="F97" i="1"/>
  <c r="F38" i="1" l="1"/>
  <c r="F98" i="1" s="1"/>
  <c r="F103" i="1" s="1"/>
  <c r="F104" i="1" l="1"/>
  <c r="F105" i="1" s="1"/>
</calcChain>
</file>

<file path=xl/sharedStrings.xml><?xml version="1.0" encoding="utf-8"?>
<sst xmlns="http://schemas.openxmlformats.org/spreadsheetml/2006/main" count="123" uniqueCount="81">
  <si>
    <t>PRIPREMNI RADOVI</t>
  </si>
  <si>
    <t>ZEMLJANI RADOVI</t>
  </si>
  <si>
    <t>m'</t>
  </si>
  <si>
    <t>UKUPNO</t>
  </si>
  <si>
    <t>ODVODNJA</t>
  </si>
  <si>
    <t>KOLNIČKA KONSTRUKCIJA</t>
  </si>
  <si>
    <t>kom</t>
  </si>
  <si>
    <t>A</t>
  </si>
  <si>
    <t>B</t>
  </si>
  <si>
    <t>C</t>
  </si>
  <si>
    <t>E</t>
  </si>
  <si>
    <t>UKUPNO E</t>
  </si>
  <si>
    <t>F</t>
  </si>
  <si>
    <t>D</t>
  </si>
  <si>
    <t>SVEUKUPNO</t>
  </si>
  <si>
    <t>Lociranje i zaštita instalacija u području trase</t>
  </si>
  <si>
    <t>Prijevoz viška iskopanog materijala. Rad obuhvaća prijevoz iskopanog materijala, od mjesta iskopa, koje može biti u trasi ili pozajmištu, do mjesta istovara u nasip ili odlagalište. Prijevoz materijala na dužinu do 6 km</t>
  </si>
  <si>
    <t>BETONSKI I ARMIRANO BETONSKI RADOVI</t>
  </si>
  <si>
    <t>BETONSKI I ARMIRANOBETONSKI RADOVI</t>
  </si>
  <si>
    <t>PROMETNA SIGNALIZACIJA</t>
  </si>
  <si>
    <t>Privremena regulacija prometa u području zahvata za vrijeme trajanja radova uključivo postavu privremene vertikalne i svjetlosne signalizacije.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</si>
  <si>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</si>
  <si>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B 01</t>
  </si>
  <si>
    <t>REKAPITULACIJA</t>
  </si>
  <si>
    <t xml:space="preserve">VERTIKALNA I HORIZONTALNA SIGNALIZACIJA </t>
  </si>
  <si>
    <t>Količina</t>
  </si>
  <si>
    <t>T.D.</t>
  </si>
  <si>
    <t>Broj stavke</t>
  </si>
  <si>
    <t>Opis stavke</t>
  </si>
  <si>
    <t>JM</t>
  </si>
  <si>
    <t>J. C.</t>
  </si>
  <si>
    <t>Iznos</t>
  </si>
  <si>
    <t>ODRŽAVANJE I ZAŠTITA PROMETA</t>
  </si>
  <si>
    <t>ISKOP HUMUSA</t>
  </si>
  <si>
    <t>ŠIROKI ISKOP</t>
  </si>
  <si>
    <t>PRIJEVOZ MATERIJALA</t>
  </si>
  <si>
    <t>UREĐENJE TEMELJNOG TLA</t>
  </si>
  <si>
    <t>UREĐENJE TEMELJNOG TLA MEHANIČKIM ZBIJANJEM
Grubo i fino planiranje i valjanje posteljice prometnih, površina. Neravnine je potrebno zasjeći, a udubljenja napuniti materijalom tako da posteljica nakon valjanja dobije projektirane uzdužne i poprečne padove, sa točnosti ± 2 cm. Obračun po m² uvaljane posteljice.</t>
  </si>
  <si>
    <t>IZRADA BANKINA</t>
  </si>
  <si>
    <t>NOSIVI SLOJ OD ZRNATOG KAMENOG MATERIJALA BEZ VEZIVA</t>
  </si>
  <si>
    <t>POVRŠINSKO ODVODNJAVANJE</t>
  </si>
  <si>
    <t>ODVODNI JARCI</t>
  </si>
  <si>
    <t>DRENAŽE</t>
  </si>
  <si>
    <t>CESTOVNI PROPUSTI</t>
  </si>
  <si>
    <r>
      <t>m</t>
    </r>
    <r>
      <rPr>
        <vertAlign val="superscript"/>
        <sz val="12"/>
        <rFont val="Calibri"/>
        <family val="2"/>
        <charset val="238"/>
      </rPr>
      <t>2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</si>
  <si>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</si>
  <si>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r>
      <t>JARAK BEZ OBLOGE
Iskop i profiliranje-čišćenje odvodnih jaraka bez obloge. Stavka obuhvaća strojni iskop-profiliranje jarka u tlu s uređenjem dna i pokosa jarka prema projektu s odbacivanjem materijala u stranu , razastiranjem i planiranjem materijala iz iskopa, te utovarom viška materijala i prijevozom na deponiju određenu od strane Investitora na udaljenost do 6 km. obračun radova po m' profiliranog kanala sa prosječnim iskopom &lt; 1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/m'. </t>
    </r>
  </si>
  <si>
    <t>1.</t>
  </si>
  <si>
    <t>2.</t>
  </si>
  <si>
    <t>IZRADA PROCJEDNICA I DRENAŽE
Stavka obuhvaća dobavu i izvedbu drenažnog "klina" od zrnatog kamenog materijala kao produžetak donjeg nosivog sloja kolničke konstrukcije u širini bankina, obostrano ili samo u širini niže bankine, a na ručno isplaniranu podlogu u širini prema projektu. Zrnati kameni materijal ugrađuje se u debljni od 15 cm.</t>
  </si>
  <si>
    <t>IZRADA HUMUSIRANIH I ZATRAVLJENIH BANKINA
Izrada zemljanih obostranih bankina od materijala iz iskopa sa potrebnim zbijanjem i valjanjem. Obračun po m' bankine</t>
  </si>
  <si>
    <t>PONUDBENI TROŠKOVNIK</t>
  </si>
  <si>
    <t>kpl</t>
  </si>
  <si>
    <t>3.</t>
  </si>
  <si>
    <t>Strojni iskop - skidanje humusa debljine 20 cm, sa uklanjanjem iskopanog materijala te odlaganjem-deponiranjem materijala iz iskopa u stranu, pored trase. Isti će se koristiti za izradu bankina i nasipavanje uz rub ceste. Višak materijala prevozi se na udaljenost do 6 km na lokaciju koju odredi Investitor. Rastresitost materijala treba uzeti u obzir pri formiranju jed.cijene, jer se neće posebno priznavati.</t>
  </si>
  <si>
    <t>ŠIROKI ISKOP U MATERIJALU C KATEGORIJE
Iskop zemljanog materijala i postojećeg nasipnog materijala u trupu ceste (kamen, zemlja i drobljeni asfalt) u širokom iskopu. Ova stavka obuhvaća:
- iskop materijala
- ispod prometnih površina ispitivanje zbijenosti posteljice koja treba iznositi Me=15N/mm²
- ukoliko je zbijenost manja od propisane izvršiti sanaciju posteljice do potrebne zbijenosti
Dio materijala iskoristit će se za ugradnju na trasi a višak odvesti.
Obračun po m³ iskopanog materijala u sraslom stanju.</t>
  </si>
  <si>
    <t>4.</t>
  </si>
  <si>
    <t>5.</t>
  </si>
  <si>
    <t>6.</t>
  </si>
  <si>
    <t>BITUMENIZIRANI NOSIVO-HABAJUĆI SLOJ</t>
  </si>
  <si>
    <t>PROPUSTI I MOSTOVI
Izrada kolnih ulaza prema privatnim parcelama š=4,0 m. Stavka obuhvaća rušenje postojećih kolnih ulaza na mjestima gdje dolazi do bitne izmjene u načinu korištenja pristupa (pomicanje trase, produbljenje kanala za odvodnju i dr.) te izvedba novih ulaza na dijelu ceste gdje se izvodi novi kanal. U radove su uključeni  postavljanje bc fi 500, izvedba AB zabata, te zasipavanje cijevi šljunkovitim materijalom  te izvedba AB ploče 4x4 m debljne 12 cm.</t>
  </si>
  <si>
    <t>PDV 25%</t>
  </si>
  <si>
    <t>IZRADA BANKINA OD ZRNATOG KAMENOG MATERIJALA
Izrada bankine od zrnatog kamenog materijala. Širina bankine iznosi prosječno 50 cm , a d=15 cm. Stavka obuhvaća dobavu, prijevoz , razastiranje, planiranje i zbijanje zrnatog kamenog materijala veličine zrna 0-63.</t>
  </si>
  <si>
    <t>06-2017-392-1</t>
  </si>
  <si>
    <t>a/ betonske kanalice š=40 cm</t>
  </si>
  <si>
    <t>IZRADA BETONSKIH PROPUSTA
Izrada cijevnih propusta u AB oblozi ispod prometnice za preusmjeravanje oborinskih voda iz bočnih kanala s jedne na drugu stranu prometnice. Cijevni propust izvodi se vibroprešanim betonskim cijevima ø500 u betonskoj oblozi od betona C25/30 minimalne debljine 15 cm sa dnom, bočnim stranama i gornjom pločom izvedenom u glatkoj oplati te kosim zabatnim zidovima koji prate nagib pokosa kanala. Na mjestima spoja s kanalom (obostrano) izvest će se betonska obloga - osiguranje dna i pokosa kanala betonom. U cijenu rada uključen sav potreban rad, materijal i oprema.</t>
  </si>
  <si>
    <r>
      <t>Dobava i izvedba nosivog sloja od mehanički zbijenog  šljunčanog materijala debljine sloja 40-45 cm u zbijenom stanju od mehanički zbijenog kamenog-tucaničkog materijala (0-63 mm). Za gornji - završni sloj koristiti tucanik 0-31,5 mm. Gornja površina treba biti poravnata prema projektu sa točnošću ±2 cm. Izradi ovog sloja pristupa se nakon preuzimanja posteljice po nadzornom inženjeru. Granulometrijski sastav treba udovoljiti normiranim uvjetima. Modul stišljivosti dobiven ispitivanjem kružnom pločom ø30 cm treba biti Ms=80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>. U jediničnu cijenu potrebno je uključiti sav rad i materijal potreban za izvedbu tamponskog sloja tražene zbijenosti.
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tamponskog sloja u zbijenom stanju, potpuno pripremljenom za izradu asfalta.</t>
    </r>
  </si>
  <si>
    <t>Dobava i ugradnja tipskih betonskih elemenata ugrađenih u podlogu od betona C20/25. Elementi se međusobno spajaju cementnim mortom M 50, a ugrađuju točno u visini završnog sloja kolnika. Obračun po m' ugrađenih elemenata. U jediničnu cijenu uključen sav potreban rad i materijal.</t>
  </si>
  <si>
    <t>b/ rubnjaci 18/24, u sivoj boji, skošeni</t>
  </si>
  <si>
    <t>c/ rubnjaci 8/20, u sivoj boji s ravnim rubovima</t>
  </si>
  <si>
    <r>
      <t>Dobava i izrada nosivog sloja od bitumeniziranog drobljenog kamenog materijala AC 16 BASE 50/70   u sloju debljine 5 cm. Gornji bitumenizirani nosivi sloj  sastavljen je od mješavine kamenog brašna, kamenog materijala najveće veličine zrna 22 mm i bitumena kao veziva. Kamen (eruptivni ili alternativno dolomit) kao sirovina za proizvodnju drobljenih kamenih materijalatreba zadovoljavati uvjete kvalitete dane standardima. Svojstva izvedenog sloja trebaju zadovoljiti uvjete dane standardom u pogledu fizičko-mehaničkih svojstava, debljine, visine, poprečnog nagiba, položaja i ravnosti sloja. Osiguranje kvalitete provodi se prema propisima. S izradom ovog sloja može se početi nakon preuzimanja tamponskog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površine ugrađenog sloja u uvaljanom stanju.
AC 16 BASE 50/70   d=6 cm </t>
    </r>
  </si>
  <si>
    <r>
      <t>Dobava, izrada i ugradnja asfaltbetona - habajući sloj AC 11 SURF 50/70 , debljine 4 cm. S izradom ovog sloja može se početi nakon preuzimanja prethodnog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izvedenog asfaltbetona u debljini sloja 4 cm u uvaljanom stanju.
 AC 11 SURF 50/70 d=4 cm</t>
    </r>
  </si>
  <si>
    <t>PROMETNI ZNAKOVI (VERTIKALNA SIGNALIZACIJA)</t>
  </si>
  <si>
    <t>Rezanje postojećeg asfalta i betona na mjestima spoja obnovljene trase s postojećim prometnicama. U cijeni sav potreban rad i materijal.</t>
  </si>
  <si>
    <t>a/ kolni ulaz s cijevnim propustom</t>
  </si>
  <si>
    <t>b/ kolni ulaz - ravni</t>
  </si>
  <si>
    <t>Dobava, transport i ugradnja geotekstila TIP 300 na trasi planirane prometnice i objekata.  U jediničnu cijenu uključen sav potreban rad, materijal s preklopima i pričvrsnim sredstvima.</t>
  </si>
  <si>
    <t xml:space="preserve">Izrada otresišta na priključnim putevima i prilaznim rampama u debljini d=25 cm. Rad obuhvaća izradu nosivog sloja od kamenog materijala u sloju debljne 25 cm u površini prema odobrenju nadzornog inženjera. </t>
  </si>
  <si>
    <t>IZRADIO: MI Projekt d.o.o.</t>
  </si>
  <si>
    <t>INVESTITOR: OPĆINA STARA GRADIŠKA</t>
  </si>
  <si>
    <t xml:space="preserve">GRAĐEVINA: Obnova kolnika nerazvrstane ceste u Gornjem Varošu - Protina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</si>
</sst>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HRHelvetica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9" fontId="8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top"/>
    </xf>
    <xf numFmtId="0" fontId="13" fillId="2" borderId="0" xfId="0" applyFont="1" applyFill="1" applyAlignment="1">
      <alignment wrapText="1" shrinkToFit="1"/>
    </xf>
    <xf numFmtId="0" fontId="13" fillId="2" borderId="0" xfId="0" applyFont="1" applyFill="1" applyAlignment="1">
      <alignment horizontal="center"/>
    </xf>
    <xf numFmtId="4" fontId="12" fillId="2" borderId="0" xfId="0" applyNumberFormat="1" applyFont="1" applyFill="1"/>
    <xf numFmtId="0" fontId="13" fillId="0" borderId="0" xfId="0" applyFont="1"/>
    <xf numFmtId="0" fontId="6" fillId="0" borderId="0" xfId="0" applyFont="1" applyAlignment="1">
      <alignment horizontal="right" vertical="top"/>
    </xf>
    <xf numFmtId="0" fontId="13" fillId="0" borderId="4" xfId="0" applyFont="1" applyBorder="1" applyAlignment="1">
      <alignment horizontal="right" vertical="top"/>
    </xf>
    <xf numFmtId="0" fontId="13" fillId="0" borderId="4" xfId="0" applyFont="1" applyBorder="1" applyAlignment="1">
      <alignment wrapText="1" shrinkToFit="1"/>
    </xf>
    <xf numFmtId="0" fontId="13" fillId="0" borderId="4" xfId="0" applyFont="1" applyBorder="1" applyAlignment="1">
      <alignment horizontal="center"/>
    </xf>
    <xf numFmtId="4" fontId="12" fillId="0" borderId="4" xfId="0" applyNumberFormat="1" applyFont="1" applyBorder="1"/>
    <xf numFmtId="0" fontId="13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wrapText="1" shrinkToFit="1"/>
    </xf>
    <xf numFmtId="0" fontId="13" fillId="0" borderId="0" xfId="0" applyFont="1" applyBorder="1" applyAlignment="1">
      <alignment horizontal="center"/>
    </xf>
    <xf numFmtId="4" fontId="12" fillId="0" borderId="0" xfId="0" applyNumberFormat="1" applyFont="1" applyBorder="1"/>
    <xf numFmtId="0" fontId="13" fillId="0" borderId="4" xfId="0" applyFont="1" applyBorder="1" applyAlignment="1">
      <alignment horizontal="centerContinuous" wrapText="1" shrinkToFit="1"/>
    </xf>
    <xf numFmtId="4" fontId="6" fillId="0" borderId="0" xfId="0" applyNumberFormat="1" applyFont="1"/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wrapText="1" shrinkToFit="1"/>
    </xf>
    <xf numFmtId="0" fontId="12" fillId="0" borderId="0" xfId="0" applyFont="1" applyFill="1" applyAlignment="1">
      <alignment wrapText="1" shrinkToFit="1"/>
    </xf>
    <xf numFmtId="4" fontId="12" fillId="0" borderId="0" xfId="0" applyNumberFormat="1" applyFont="1" applyFill="1"/>
    <xf numFmtId="0" fontId="6" fillId="0" borderId="0" xfId="0" applyFont="1" applyFill="1" applyAlignment="1">
      <alignment wrapText="1" shrinkToFit="1"/>
    </xf>
    <xf numFmtId="0" fontId="6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center"/>
    </xf>
    <xf numFmtId="4" fontId="7" fillId="0" borderId="4" xfId="0" applyNumberFormat="1" applyFont="1" applyBorder="1"/>
    <xf numFmtId="0" fontId="13" fillId="0" borderId="5" xfId="0" applyFont="1" applyBorder="1" applyAlignment="1">
      <alignment horizontal="right" vertical="top"/>
    </xf>
    <xf numFmtId="0" fontId="13" fillId="0" borderId="5" xfId="0" applyFont="1" applyBorder="1" applyAlignment="1">
      <alignment wrapText="1" shrinkToFit="1"/>
    </xf>
    <xf numFmtId="0" fontId="13" fillId="0" borderId="5" xfId="0" applyFont="1" applyBorder="1" applyAlignment="1">
      <alignment horizontal="center"/>
    </xf>
    <xf numFmtId="4" fontId="12" fillId="0" borderId="5" xfId="0" applyNumberFormat="1" applyFont="1" applyBorder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3" fillId="0" borderId="6" xfId="0" applyFont="1" applyBorder="1" applyAlignment="1">
      <alignment horizontal="right" vertical="top"/>
    </xf>
    <xf numFmtId="0" fontId="13" fillId="0" borderId="6" xfId="0" applyFont="1" applyBorder="1" applyAlignment="1">
      <alignment wrapText="1" shrinkToFit="1"/>
    </xf>
    <xf numFmtId="0" fontId="13" fillId="0" borderId="6" xfId="0" applyFont="1" applyBorder="1" applyAlignment="1">
      <alignment horizontal="center"/>
    </xf>
    <xf numFmtId="4" fontId="12" fillId="0" borderId="6" xfId="0" applyNumberFormat="1" applyFont="1" applyBorder="1"/>
    <xf numFmtId="0" fontId="13" fillId="0" borderId="0" xfId="0" applyFont="1" applyAlignment="1">
      <alignment horizontal="right"/>
    </xf>
    <xf numFmtId="43" fontId="9" fillId="0" borderId="0" xfId="1" applyFont="1"/>
    <xf numFmtId="43" fontId="7" fillId="0" borderId="0" xfId="1" applyFont="1"/>
    <xf numFmtId="43" fontId="7" fillId="3" borderId="1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12" fillId="2" borderId="0" xfId="1" applyFont="1" applyFill="1"/>
    <xf numFmtId="43" fontId="12" fillId="0" borderId="4" xfId="1" applyFont="1" applyBorder="1"/>
    <xf numFmtId="43" fontId="12" fillId="0" borderId="0" xfId="1" applyFont="1" applyBorder="1"/>
    <xf numFmtId="43" fontId="12" fillId="0" borderId="0" xfId="1" applyFont="1" applyFill="1"/>
    <xf numFmtId="43" fontId="7" fillId="0" borderId="2" xfId="1" applyFont="1" applyBorder="1"/>
    <xf numFmtId="43" fontId="12" fillId="0" borderId="5" xfId="1" applyFont="1" applyBorder="1"/>
    <xf numFmtId="43" fontId="12" fillId="0" borderId="0" xfId="1" applyFont="1"/>
    <xf numFmtId="43" fontId="12" fillId="0" borderId="6" xfId="1" applyFont="1" applyBorder="1"/>
    <xf numFmtId="0" fontId="13" fillId="2" borderId="0" xfId="0" applyFont="1" applyFill="1" applyAlignment="1">
      <alignment wrapText="1" shrinkToFit="1"/>
    </xf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3" fontId="13" fillId="0" borderId="0" xfId="0" applyNumberFormat="1" applyFont="1"/>
    <xf numFmtId="0" fontId="6" fillId="0" borderId="5" xfId="0" applyFont="1" applyBorder="1" applyAlignment="1">
      <alignment horizontal="center" wrapText="1" shrinkToFit="1"/>
    </xf>
    <xf numFmtId="0" fontId="6" fillId="0" borderId="0" xfId="0" applyFont="1" applyAlignment="1">
      <alignment horizontal="left" wrapText="1" shrinkToFit="1"/>
    </xf>
    <xf numFmtId="0" fontId="6" fillId="0" borderId="0" xfId="0" applyFont="1" applyAlignment="1">
      <alignment horizontal="left" shrinkToFit="1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wrapText="1" shrinkToFit="1"/>
    </xf>
    <xf numFmtId="9" fontId="13" fillId="0" borderId="7" xfId="0" applyNumberFormat="1" applyFont="1" applyBorder="1" applyAlignment="1">
      <alignment horizontal="center"/>
    </xf>
    <xf numFmtId="4" fontId="12" fillId="0" borderId="7" xfId="0" applyNumberFormat="1" applyFont="1" applyBorder="1"/>
    <xf numFmtId="43" fontId="12" fillId="0" borderId="7" xfId="1" applyFont="1" applyBorder="1"/>
    <xf numFmtId="0" fontId="13" fillId="0" borderId="4" xfId="0" applyFont="1" applyBorder="1" applyAlignment="1">
      <alignment horizontal="right" wrapText="1" shrinkToFit="1"/>
    </xf>
  </cellXfs>
  <cellStyles count="3">
    <cellStyle name="Normal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7"/>
  <sheetViews>
    <sheetView tabSelected="1" view="pageBreakPreview" topLeftCell="A13" zoomScaleNormal="100" zoomScaleSheetLayoutView="100" workbookViewId="0">
      <selection activeCell="B16" sqref="B16"/>
    </sheetView>
  </sheetViews>
  <sheetFormatPr defaultRowHeight="15.75"/>
  <cols>
    <col min="1" max="1" width="5.42578125" style="18" bestFit="1" customWidth="1"/>
    <col min="2" max="2" width="89.7109375" style="1" customWidth="1"/>
    <col min="3" max="3" width="7.85546875" style="2" customWidth="1"/>
    <col min="4" max="4" width="11.5703125" style="3" customWidth="1"/>
    <col min="5" max="5" width="13" style="3" customWidth="1"/>
    <col min="6" max="6" width="14.85546875" style="51" customWidth="1"/>
    <col min="7" max="8" width="11.7109375" style="4" bestFit="1" customWidth="1"/>
    <col min="9" max="16384" width="9.140625" style="4"/>
  </cols>
  <sheetData>
    <row r="1" spans="1:9">
      <c r="A1" s="68" t="s">
        <v>78</v>
      </c>
      <c r="B1" s="68"/>
      <c r="C1" s="68"/>
      <c r="D1" s="68"/>
      <c r="E1" s="3" t="s">
        <v>26</v>
      </c>
      <c r="F1" s="50" t="s">
        <v>63</v>
      </c>
    </row>
    <row r="2" spans="1:9">
      <c r="A2" s="68" t="s">
        <v>79</v>
      </c>
      <c r="B2" s="68"/>
      <c r="C2" s="68"/>
      <c r="D2" s="68"/>
    </row>
    <row r="3" spans="1:9">
      <c r="A3" s="69" t="s">
        <v>80</v>
      </c>
      <c r="B3" s="69"/>
      <c r="C3" s="69"/>
      <c r="D3" s="69"/>
    </row>
    <row r="4" spans="1:9">
      <c r="A4" s="67" t="s">
        <v>51</v>
      </c>
      <c r="B4" s="67"/>
      <c r="C4" s="67"/>
      <c r="D4" s="67"/>
      <c r="E4" s="67"/>
      <c r="F4" s="67"/>
    </row>
    <row r="5" spans="1:9" ht="24.75" customHeight="1">
      <c r="A5" s="5" t="s">
        <v>27</v>
      </c>
      <c r="B5" s="6" t="s">
        <v>28</v>
      </c>
      <c r="C5" s="7" t="s">
        <v>29</v>
      </c>
      <c r="D5" s="8" t="s">
        <v>25</v>
      </c>
      <c r="E5" s="8" t="s">
        <v>30</v>
      </c>
      <c r="F5" s="52" t="s">
        <v>31</v>
      </c>
    </row>
    <row r="6" spans="1:9">
      <c r="A6" s="9"/>
      <c r="B6" s="10"/>
      <c r="C6" s="11"/>
      <c r="D6" s="12"/>
      <c r="E6" s="12"/>
      <c r="F6" s="53"/>
    </row>
    <row r="7" spans="1:9" s="17" customFormat="1">
      <c r="A7" s="13" t="s">
        <v>7</v>
      </c>
      <c r="B7" s="14" t="s">
        <v>0</v>
      </c>
      <c r="C7" s="15"/>
      <c r="D7" s="16"/>
      <c r="E7" s="16"/>
      <c r="F7" s="54"/>
      <c r="I7" s="49"/>
    </row>
    <row r="9" spans="1:9">
      <c r="A9" s="18" t="s">
        <v>47</v>
      </c>
      <c r="B9" s="1" t="s">
        <v>15</v>
      </c>
      <c r="C9" s="2" t="s">
        <v>52</v>
      </c>
      <c r="D9" s="3">
        <v>1</v>
      </c>
      <c r="F9" s="51">
        <f>ROUND(D9*E9,2)</f>
        <v>0</v>
      </c>
    </row>
    <row r="11" spans="1:9">
      <c r="B11" s="1" t="s">
        <v>32</v>
      </c>
    </row>
    <row r="12" spans="1:9" ht="31.5">
      <c r="A12" s="18" t="s">
        <v>48</v>
      </c>
      <c r="B12" s="1" t="s">
        <v>20</v>
      </c>
      <c r="C12" s="2" t="s">
        <v>52</v>
      </c>
      <c r="D12" s="3">
        <v>1</v>
      </c>
      <c r="F12" s="51">
        <f>ROUND(D12*E12,2)</f>
        <v>0</v>
      </c>
    </row>
    <row r="14" spans="1:9" ht="31.5">
      <c r="A14" s="18" t="s">
        <v>53</v>
      </c>
      <c r="B14" s="1" t="s">
        <v>73</v>
      </c>
      <c r="C14" s="2" t="s">
        <v>2</v>
      </c>
      <c r="D14" s="3">
        <v>25</v>
      </c>
      <c r="F14" s="51">
        <f>ROUND(D14*E14,2)</f>
        <v>0</v>
      </c>
    </row>
    <row r="16" spans="1:9" s="17" customFormat="1">
      <c r="A16" s="19"/>
      <c r="B16" s="75" t="str">
        <f>"UKUPNO "&amp;B7</f>
        <v>UKUPNO PRIPREMNI RADOVI</v>
      </c>
      <c r="C16" s="21"/>
      <c r="D16" s="22"/>
      <c r="E16" s="22"/>
      <c r="F16" s="55">
        <f>SUM(F8:F14)</f>
        <v>0</v>
      </c>
    </row>
    <row r="17" spans="1:6" s="17" customFormat="1">
      <c r="A17" s="23"/>
      <c r="B17" s="24"/>
      <c r="C17" s="25"/>
      <c r="D17" s="26"/>
      <c r="E17" s="26"/>
      <c r="F17" s="56"/>
    </row>
    <row r="19" spans="1:6" s="17" customFormat="1">
      <c r="A19" s="13" t="s">
        <v>8</v>
      </c>
      <c r="B19" s="14" t="s">
        <v>1</v>
      </c>
      <c r="C19" s="15"/>
      <c r="D19" s="16"/>
      <c r="E19" s="16"/>
      <c r="F19" s="54"/>
    </row>
    <row r="21" spans="1:6">
      <c r="B21" s="1" t="s">
        <v>33</v>
      </c>
    </row>
    <row r="22" spans="1:6" ht="78.75">
      <c r="A22" s="18" t="s">
        <v>47</v>
      </c>
      <c r="B22" s="1" t="s">
        <v>54</v>
      </c>
      <c r="C22" s="2" t="s">
        <v>45</v>
      </c>
      <c r="D22" s="3">
        <v>45</v>
      </c>
      <c r="F22" s="51">
        <f>ROUND(D22*E22,2)</f>
        <v>0</v>
      </c>
    </row>
    <row r="24" spans="1:6">
      <c r="B24" s="1" t="s">
        <v>34</v>
      </c>
    </row>
    <row r="25" spans="1:6" ht="126">
      <c r="A25" s="18" t="s">
        <v>48</v>
      </c>
      <c r="B25" s="1" t="s">
        <v>55</v>
      </c>
      <c r="C25" s="2" t="s">
        <v>45</v>
      </c>
      <c r="D25" s="3">
        <v>410</v>
      </c>
      <c r="F25" s="51">
        <f>ROUND(D25*E25,2)</f>
        <v>0</v>
      </c>
    </row>
    <row r="27" spans="1:6">
      <c r="B27" s="1" t="s">
        <v>35</v>
      </c>
    </row>
    <row r="28" spans="1:6" ht="47.25">
      <c r="A28" s="18" t="s">
        <v>53</v>
      </c>
      <c r="B28" s="1" t="s">
        <v>16</v>
      </c>
      <c r="C28" s="2" t="s">
        <v>45</v>
      </c>
      <c r="D28" s="3">
        <v>330</v>
      </c>
      <c r="F28" s="51">
        <f>ROUND(D28*E28,2)</f>
        <v>0</v>
      </c>
    </row>
    <row r="30" spans="1:6">
      <c r="B30" s="1" t="s">
        <v>36</v>
      </c>
    </row>
    <row r="31" spans="1:6" ht="78.75">
      <c r="A31" s="18" t="s">
        <v>56</v>
      </c>
      <c r="B31" s="1" t="s">
        <v>37</v>
      </c>
      <c r="C31" s="2" t="s">
        <v>44</v>
      </c>
      <c r="D31" s="3">
        <v>1050</v>
      </c>
      <c r="F31" s="51">
        <f>ROUND(D31*E31,2)</f>
        <v>0</v>
      </c>
    </row>
    <row r="33" spans="1:6">
      <c r="B33" s="1" t="s">
        <v>38</v>
      </c>
    </row>
    <row r="34" spans="1:6" ht="47.25">
      <c r="A34" s="18" t="s">
        <v>57</v>
      </c>
      <c r="B34" s="1" t="s">
        <v>50</v>
      </c>
      <c r="C34" s="2" t="s">
        <v>2</v>
      </c>
      <c r="D34" s="3">
        <v>220</v>
      </c>
      <c r="F34" s="51">
        <f>ROUND(D34*E34,2)</f>
        <v>0</v>
      </c>
    </row>
    <row r="36" spans="1:6" ht="63">
      <c r="A36" s="18" t="s">
        <v>58</v>
      </c>
      <c r="B36" s="1" t="s">
        <v>62</v>
      </c>
      <c r="C36" s="2" t="s">
        <v>45</v>
      </c>
      <c r="D36" s="3">
        <v>18</v>
      </c>
      <c r="F36" s="51">
        <f>ROUND(D36*E36,2)</f>
        <v>0</v>
      </c>
    </row>
    <row r="38" spans="1:6" s="17" customFormat="1">
      <c r="A38" s="19"/>
      <c r="B38" s="75" t="str">
        <f>"UKUPNO "&amp;B19</f>
        <v>UKUPNO ZEMLJANI RADOVI</v>
      </c>
      <c r="C38" s="21"/>
      <c r="D38" s="22"/>
      <c r="E38" s="22"/>
      <c r="F38" s="55">
        <f>SUM(F20:F37)</f>
        <v>0</v>
      </c>
    </row>
    <row r="39" spans="1:6" s="17" customFormat="1">
      <c r="A39" s="23"/>
      <c r="B39" s="24"/>
      <c r="C39" s="25"/>
      <c r="D39" s="26"/>
      <c r="E39" s="26"/>
      <c r="F39" s="56"/>
    </row>
    <row r="40" spans="1:6" s="17" customFormat="1">
      <c r="A40" s="13" t="s">
        <v>9</v>
      </c>
      <c r="B40" s="14" t="s">
        <v>4</v>
      </c>
      <c r="C40" s="15"/>
      <c r="D40" s="16"/>
      <c r="E40" s="16"/>
      <c r="F40" s="54"/>
    </row>
    <row r="42" spans="1:6">
      <c r="B42" s="1" t="s">
        <v>40</v>
      </c>
    </row>
    <row r="43" spans="1:6">
      <c r="B43" s="1" t="s">
        <v>41</v>
      </c>
    </row>
    <row r="44" spans="1:6" ht="96.75">
      <c r="A44" s="18" t="s">
        <v>47</v>
      </c>
      <c r="B44" s="1" t="s">
        <v>46</v>
      </c>
      <c r="C44" s="2" t="s">
        <v>2</v>
      </c>
      <c r="D44" s="3">
        <v>150</v>
      </c>
      <c r="F44" s="51">
        <f>ROUND(D44*E44,2)</f>
        <v>0</v>
      </c>
    </row>
    <row r="46" spans="1:6">
      <c r="B46" s="1" t="s">
        <v>42</v>
      </c>
    </row>
    <row r="47" spans="1:6" ht="78.75">
      <c r="A47" s="18" t="s">
        <v>48</v>
      </c>
      <c r="B47" s="1" t="s">
        <v>49</v>
      </c>
      <c r="C47" s="2" t="s">
        <v>45</v>
      </c>
      <c r="D47" s="3">
        <v>4.5</v>
      </c>
      <c r="F47" s="51">
        <f>ROUND(D47*E47,2)</f>
        <v>0</v>
      </c>
    </row>
    <row r="49" spans="1:6" s="17" customFormat="1">
      <c r="A49" s="19"/>
      <c r="B49" s="75" t="str">
        <f>"UKUPNO "&amp;B40</f>
        <v>UKUPNO ODVODNJA</v>
      </c>
      <c r="C49" s="21"/>
      <c r="D49" s="22"/>
      <c r="E49" s="22"/>
      <c r="F49" s="55">
        <f>SUM(F41:F47)</f>
        <v>0</v>
      </c>
    </row>
    <row r="52" spans="1:6">
      <c r="A52" s="13" t="s">
        <v>13</v>
      </c>
      <c r="B52" s="14" t="s">
        <v>17</v>
      </c>
      <c r="C52" s="15"/>
      <c r="D52" s="16"/>
      <c r="E52" s="16"/>
      <c r="F52" s="54"/>
    </row>
    <row r="54" spans="1:6">
      <c r="B54" s="1" t="s">
        <v>43</v>
      </c>
    </row>
    <row r="55" spans="1:6" ht="99.75" customHeight="1">
      <c r="A55" s="18" t="s">
        <v>47</v>
      </c>
      <c r="B55" s="1" t="s">
        <v>60</v>
      </c>
    </row>
    <row r="56" spans="1:6">
      <c r="B56" s="1" t="s">
        <v>74</v>
      </c>
      <c r="C56" s="2" t="s">
        <v>6</v>
      </c>
      <c r="D56" s="3">
        <v>2</v>
      </c>
      <c r="F56" s="51">
        <f>ROUND(D56*E56,2)</f>
        <v>0</v>
      </c>
    </row>
    <row r="57" spans="1:6">
      <c r="B57" s="1" t="s">
        <v>75</v>
      </c>
      <c r="C57" s="2" t="s">
        <v>6</v>
      </c>
      <c r="D57" s="3">
        <v>9</v>
      </c>
      <c r="F57" s="51">
        <f>ROUND(D57*E57,2)</f>
        <v>0</v>
      </c>
    </row>
    <row r="59" spans="1:6" ht="63">
      <c r="A59" s="18" t="s">
        <v>48</v>
      </c>
      <c r="B59" s="1" t="s">
        <v>67</v>
      </c>
    </row>
    <row r="60" spans="1:6">
      <c r="B60" s="1" t="s">
        <v>64</v>
      </c>
      <c r="C60" s="2" t="s">
        <v>2</v>
      </c>
      <c r="D60" s="3">
        <v>45</v>
      </c>
      <c r="F60" s="51">
        <f>ROUND(D60*E60,2)</f>
        <v>0</v>
      </c>
    </row>
    <row r="61" spans="1:6">
      <c r="B61" s="1" t="s">
        <v>68</v>
      </c>
      <c r="C61" s="2" t="s">
        <v>2</v>
      </c>
      <c r="D61" s="3">
        <v>110</v>
      </c>
      <c r="F61" s="51">
        <f t="shared" ref="F61:F62" si="0">ROUND(D61*E61,2)</f>
        <v>0</v>
      </c>
    </row>
    <row r="62" spans="1:6" ht="16.5" customHeight="1">
      <c r="B62" s="1" t="s">
        <v>69</v>
      </c>
      <c r="C62" s="2" t="s">
        <v>2</v>
      </c>
      <c r="D62" s="3">
        <v>50</v>
      </c>
      <c r="F62" s="51">
        <f t="shared" si="0"/>
        <v>0</v>
      </c>
    </row>
    <row r="64" spans="1:6" ht="126">
      <c r="A64" s="18" t="s">
        <v>53</v>
      </c>
      <c r="B64" s="1" t="s">
        <v>65</v>
      </c>
      <c r="C64" s="2" t="s">
        <v>2</v>
      </c>
      <c r="D64" s="3">
        <v>10</v>
      </c>
      <c r="F64" s="51">
        <f>ROUND(D64*E64,2)</f>
        <v>0</v>
      </c>
    </row>
    <row r="66" spans="1:8" ht="15.75" customHeight="1">
      <c r="A66" s="19"/>
      <c r="B66" s="75" t="str">
        <f>"UKUPNO "&amp;B52</f>
        <v>UKUPNO BETONSKI I ARMIRANO BETONSKI RADOVI</v>
      </c>
      <c r="C66" s="27"/>
      <c r="D66" s="22"/>
      <c r="E66" s="22"/>
      <c r="F66" s="55">
        <f>SUM(F55:F65)</f>
        <v>0</v>
      </c>
    </row>
    <row r="70" spans="1:8" s="17" customFormat="1">
      <c r="A70" s="13" t="s">
        <v>10</v>
      </c>
      <c r="B70" s="14" t="s">
        <v>5</v>
      </c>
      <c r="C70" s="15"/>
      <c r="D70" s="16"/>
      <c r="E70" s="16"/>
      <c r="F70" s="54"/>
    </row>
    <row r="72" spans="1:8" ht="31.5">
      <c r="B72" s="1" t="s">
        <v>39</v>
      </c>
    </row>
    <row r="73" spans="1:8" ht="162">
      <c r="A73" s="18" t="s">
        <v>47</v>
      </c>
      <c r="B73" s="1" t="s">
        <v>66</v>
      </c>
      <c r="C73" s="2" t="s">
        <v>45</v>
      </c>
      <c r="D73" s="3">
        <v>520</v>
      </c>
      <c r="F73" s="51">
        <f>ROUND(D73*E73,2)</f>
        <v>0</v>
      </c>
      <c r="H73" s="28"/>
    </row>
    <row r="74" spans="1:8">
      <c r="H74" s="28"/>
    </row>
    <row r="75" spans="1:8" ht="31.5">
      <c r="A75" s="18" t="s">
        <v>48</v>
      </c>
      <c r="B75" s="1" t="s">
        <v>76</v>
      </c>
      <c r="C75" s="2" t="s">
        <v>44</v>
      </c>
      <c r="D75" s="3">
        <v>650</v>
      </c>
      <c r="F75" s="51">
        <f>ROUND(D75*E75,2)</f>
        <v>0</v>
      </c>
      <c r="H75" s="28"/>
    </row>
    <row r="77" spans="1:8" ht="47.25">
      <c r="A77" s="18" t="s">
        <v>53</v>
      </c>
      <c r="B77" s="1" t="s">
        <v>77</v>
      </c>
      <c r="C77" s="2" t="s">
        <v>45</v>
      </c>
      <c r="D77" s="3">
        <f>40*0.25*4</f>
        <v>40</v>
      </c>
      <c r="F77" s="51">
        <f>ROUND(D77*E77,2)</f>
        <v>0</v>
      </c>
    </row>
    <row r="79" spans="1:8">
      <c r="B79" s="1" t="s">
        <v>59</v>
      </c>
    </row>
    <row r="80" spans="1:8" ht="191.25">
      <c r="A80" s="18" t="s">
        <v>56</v>
      </c>
      <c r="B80" s="63" t="s">
        <v>70</v>
      </c>
      <c r="C80" s="64" t="s">
        <v>44</v>
      </c>
      <c r="D80" s="65">
        <v>520</v>
      </c>
      <c r="F80" s="51">
        <f>ROUND(D80*E80,2)</f>
        <v>0</v>
      </c>
      <c r="H80" s="28"/>
    </row>
    <row r="81" spans="1:8">
      <c r="B81" s="63"/>
      <c r="C81" s="64"/>
      <c r="D81" s="65"/>
      <c r="H81" s="28"/>
    </row>
    <row r="82" spans="1:8" ht="96.75">
      <c r="A82" s="18" t="s">
        <v>57</v>
      </c>
      <c r="B82" s="63" t="s">
        <v>71</v>
      </c>
      <c r="C82" s="64" t="s">
        <v>44</v>
      </c>
      <c r="D82" s="3">
        <v>520</v>
      </c>
      <c r="F82" s="51">
        <f>ROUND(D82*E82,2)</f>
        <v>0</v>
      </c>
      <c r="H82" s="28"/>
    </row>
    <row r="84" spans="1:8" s="17" customFormat="1">
      <c r="A84" s="19"/>
      <c r="B84" s="75" t="str">
        <f>"UKUPNO "&amp;B70</f>
        <v>UKUPNO KOLNIČKA KONSTRUKCIJA</v>
      </c>
      <c r="C84" s="21"/>
      <c r="D84" s="22"/>
      <c r="E84" s="22"/>
      <c r="F84" s="55">
        <f>SUM(F71:F83)</f>
        <v>0</v>
      </c>
    </row>
    <row r="86" spans="1:8" s="17" customFormat="1" ht="16.5" customHeight="1">
      <c r="A86" s="13" t="s">
        <v>12</v>
      </c>
      <c r="B86" s="62" t="s">
        <v>19</v>
      </c>
      <c r="C86" s="62"/>
      <c r="D86" s="62"/>
      <c r="E86" s="16"/>
      <c r="F86" s="54"/>
    </row>
    <row r="87" spans="1:8" s="17" customFormat="1" ht="16.5" customHeight="1">
      <c r="A87" s="29"/>
      <c r="B87" s="30"/>
      <c r="C87" s="30"/>
      <c r="D87" s="31"/>
      <c r="E87" s="32"/>
      <c r="F87" s="57"/>
    </row>
    <row r="88" spans="1:8" s="17" customFormat="1" ht="33" customHeight="1">
      <c r="A88" s="29"/>
      <c r="B88" s="33" t="s">
        <v>72</v>
      </c>
      <c r="C88" s="30"/>
      <c r="D88" s="31"/>
      <c r="E88" s="32"/>
      <c r="F88" s="57"/>
    </row>
    <row r="89" spans="1:8" ht="63">
      <c r="A89" s="18" t="s">
        <v>47</v>
      </c>
      <c r="B89" s="1" t="s">
        <v>21</v>
      </c>
    </row>
    <row r="90" spans="1:8">
      <c r="B90" s="1" t="s">
        <v>22</v>
      </c>
      <c r="C90" s="2" t="s">
        <v>6</v>
      </c>
      <c r="D90" s="3">
        <v>2</v>
      </c>
      <c r="F90" s="51">
        <f>ROUND(D90*E90,2)</f>
        <v>0</v>
      </c>
    </row>
    <row r="92" spans="1:8">
      <c r="A92" s="19"/>
      <c r="B92" s="75" t="s">
        <v>11</v>
      </c>
      <c r="C92" s="21"/>
      <c r="D92" s="22"/>
      <c r="E92" s="22"/>
      <c r="F92" s="55">
        <f>SUM(F90:F91)</f>
        <v>0</v>
      </c>
    </row>
    <row r="96" spans="1:8" ht="18.75" customHeight="1">
      <c r="A96" s="34"/>
      <c r="B96" s="20" t="s">
        <v>23</v>
      </c>
      <c r="C96" s="35"/>
      <c r="D96" s="36"/>
      <c r="E96" s="36"/>
      <c r="F96" s="58"/>
    </row>
    <row r="97" spans="1:8" s="17" customFormat="1">
      <c r="A97" s="23" t="s">
        <v>7</v>
      </c>
      <c r="B97" s="24" t="s">
        <v>0</v>
      </c>
      <c r="C97" s="25"/>
      <c r="D97" s="26"/>
      <c r="E97" s="26"/>
      <c r="F97" s="56">
        <f>SUM(F16)</f>
        <v>0</v>
      </c>
    </row>
    <row r="98" spans="1:8" s="17" customFormat="1">
      <c r="A98" s="23" t="s">
        <v>8</v>
      </c>
      <c r="B98" s="24" t="s">
        <v>1</v>
      </c>
      <c r="C98" s="25"/>
      <c r="D98" s="26"/>
      <c r="E98" s="26"/>
      <c r="F98" s="56">
        <f>SUM(F38)</f>
        <v>0</v>
      </c>
    </row>
    <row r="99" spans="1:8" s="17" customFormat="1">
      <c r="A99" s="23" t="s">
        <v>9</v>
      </c>
      <c r="B99" s="24" t="s">
        <v>4</v>
      </c>
      <c r="C99" s="25"/>
      <c r="D99" s="26"/>
      <c r="E99" s="26"/>
      <c r="F99" s="56">
        <f>SUM(F49)</f>
        <v>0</v>
      </c>
    </row>
    <row r="100" spans="1:8" s="17" customFormat="1">
      <c r="A100" s="23" t="s">
        <v>13</v>
      </c>
      <c r="B100" s="24" t="s">
        <v>18</v>
      </c>
      <c r="C100" s="25"/>
      <c r="D100" s="26"/>
      <c r="E100" s="26"/>
      <c r="F100" s="56">
        <f>F66</f>
        <v>0</v>
      </c>
    </row>
    <row r="101" spans="1:8" s="17" customFormat="1">
      <c r="A101" s="23" t="s">
        <v>10</v>
      </c>
      <c r="B101" s="24" t="s">
        <v>5</v>
      </c>
      <c r="C101" s="25"/>
      <c r="D101" s="26"/>
      <c r="E101" s="26"/>
      <c r="F101" s="56">
        <f>F84</f>
        <v>0</v>
      </c>
    </row>
    <row r="102" spans="1:8" s="17" customFormat="1" ht="16.5" customHeight="1">
      <c r="A102" s="37" t="s">
        <v>12</v>
      </c>
      <c r="B102" s="38" t="s">
        <v>24</v>
      </c>
      <c r="C102" s="39"/>
      <c r="D102" s="40"/>
      <c r="E102" s="40"/>
      <c r="F102" s="59">
        <f>SUM(F92)</f>
        <v>0</v>
      </c>
    </row>
    <row r="103" spans="1:8" s="17" customFormat="1">
      <c r="A103" s="41"/>
      <c r="B103" s="42" t="s">
        <v>3</v>
      </c>
      <c r="C103" s="43"/>
      <c r="D103" s="44"/>
      <c r="E103" s="44"/>
      <c r="F103" s="60">
        <f>SUM(F97:F102)</f>
        <v>0</v>
      </c>
      <c r="H103" s="66"/>
    </row>
    <row r="104" spans="1:8" s="17" customFormat="1" ht="16.5" thickBot="1">
      <c r="A104" s="45"/>
      <c r="B104" s="46" t="s">
        <v>61</v>
      </c>
      <c r="C104" s="47"/>
      <c r="D104" s="48"/>
      <c r="E104" s="48"/>
      <c r="F104" s="61">
        <f>ROUND(F103*0.25,2)</f>
        <v>0</v>
      </c>
    </row>
    <row r="105" spans="1:8" s="17" customFormat="1" ht="16.5" thickTop="1">
      <c r="A105" s="70"/>
      <c r="B105" s="71" t="s">
        <v>14</v>
      </c>
      <c r="C105" s="72"/>
      <c r="D105" s="73"/>
      <c r="E105" s="73"/>
      <c r="F105" s="74">
        <f>SUM(F103:F104)</f>
        <v>0</v>
      </c>
    </row>
    <row r="106" spans="1:8" s="17" customFormat="1">
      <c r="A106" s="41"/>
      <c r="B106" s="42"/>
      <c r="C106" s="43"/>
      <c r="D106" s="44"/>
      <c r="E106" s="44"/>
      <c r="F106" s="60"/>
    </row>
    <row r="107" spans="1:8">
      <c r="C107" s="43"/>
      <c r="D107" s="44"/>
      <c r="E107" s="44"/>
      <c r="F107" s="60"/>
    </row>
  </sheetData>
  <mergeCells count="4">
    <mergeCell ref="A4:F4"/>
    <mergeCell ref="A1:D1"/>
    <mergeCell ref="A2:D2"/>
    <mergeCell ref="A3:D3"/>
  </mergeCells>
  <phoneticPr fontId="2" type="noConversion"/>
  <pageMargins left="0.35433070866141736" right="0" top="0.47244094488188981" bottom="0.51181102362204722" header="0.15748031496062992" footer="0.15748031496062992"/>
  <pageSetup paperSize="9" scale="66" orientation="portrait" r:id="rId1"/>
  <headerFooter alignWithMargins="0"/>
  <rowBreaks count="2" manualBreakCount="2">
    <brk id="39" max="5" man="1"/>
    <brk id="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Protina</vt:lpstr>
      <vt:lpstr>Protina!Podrucje_ispisa</vt:lpstr>
    </vt:vector>
  </TitlesOfParts>
  <Company>MI Projekt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Windows korisnik</cp:lastModifiedBy>
  <cp:lastPrinted>2019-02-11T07:49:47Z</cp:lastPrinted>
  <dcterms:created xsi:type="dcterms:W3CDTF">2008-11-24T09:26:23Z</dcterms:created>
  <dcterms:modified xsi:type="dcterms:W3CDTF">2019-02-11T07:50:54Z</dcterms:modified>
</cp:coreProperties>
</file>